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6" windowWidth="23952" windowHeight="14616" activeTab="2"/>
  </bookViews>
  <sheets>
    <sheet name="Раздел 2" sheetId="5" r:id="rId1"/>
    <sheet name="Раздел 2.1" sheetId="6" r:id="rId2"/>
    <sheet name="Раздел 3" sheetId="7" r:id="rId3"/>
  </sheets>
  <calcPr calcId="145621"/>
</workbook>
</file>

<file path=xl/calcChain.xml><?xml version="1.0" encoding="utf-8"?>
<calcChain xmlns="http://schemas.openxmlformats.org/spreadsheetml/2006/main">
  <c r="L7" i="7" l="1"/>
  <c r="P7" i="7" s="1"/>
  <c r="G10" i="7"/>
  <c r="G8" i="7"/>
  <c r="F8" i="7"/>
  <c r="F9" i="7" s="1"/>
  <c r="F10" i="5"/>
  <c r="H10" i="5" s="1"/>
  <c r="J10" i="5" s="1"/>
  <c r="L10" i="5" s="1"/>
  <c r="N10" i="5" s="1"/>
  <c r="P10" i="5" s="1"/>
  <c r="R10" i="5" s="1"/>
  <c r="T10" i="5" s="1"/>
  <c r="V10" i="5" s="1"/>
  <c r="X10" i="5" s="1"/>
  <c r="Z10" i="5" s="1"/>
  <c r="AB10" i="5" s="1"/>
  <c r="AD10" i="5" s="1"/>
  <c r="G10" i="5"/>
  <c r="I10" i="5" s="1"/>
  <c r="K10" i="5" s="1"/>
  <c r="M10" i="5" s="1"/>
  <c r="O10" i="5" s="1"/>
  <c r="Q10" i="5" s="1"/>
  <c r="S10" i="5" s="1"/>
  <c r="U10" i="5" s="1"/>
  <c r="W10" i="5" s="1"/>
  <c r="Y10" i="5" s="1"/>
  <c r="AA10" i="5" s="1"/>
  <c r="AC10" i="5" s="1"/>
  <c r="AE10" i="5" s="1"/>
  <c r="F11" i="5"/>
  <c r="G11" i="5"/>
  <c r="F12" i="5"/>
  <c r="H12" i="5" s="1"/>
  <c r="J12" i="5" s="1"/>
  <c r="L12" i="5" s="1"/>
  <c r="N12" i="5" s="1"/>
  <c r="P12" i="5" s="1"/>
  <c r="R12" i="5" s="1"/>
  <c r="T12" i="5" s="1"/>
  <c r="V12" i="5" s="1"/>
  <c r="X12" i="5" s="1"/>
  <c r="Z12" i="5" s="1"/>
  <c r="AB12" i="5" s="1"/>
  <c r="AD12" i="5" s="1"/>
  <c r="G12" i="5"/>
  <c r="F13" i="5"/>
  <c r="G13" i="5"/>
  <c r="E9" i="5"/>
  <c r="G9" i="5" s="1"/>
  <c r="I9" i="5" s="1"/>
  <c r="K9" i="5" s="1"/>
  <c r="M9" i="5" s="1"/>
  <c r="O9" i="5" s="1"/>
  <c r="Q9" i="5" s="1"/>
  <c r="S9" i="5" s="1"/>
  <c r="U9" i="5" s="1"/>
  <c r="W9" i="5" s="1"/>
  <c r="Y9" i="5" s="1"/>
  <c r="AA9" i="5" s="1"/>
  <c r="AC9" i="5" s="1"/>
  <c r="AE9" i="5" s="1"/>
  <c r="F9" i="5"/>
  <c r="H9" i="5" s="1"/>
  <c r="J9" i="5" s="1"/>
  <c r="L9" i="5" s="1"/>
  <c r="N9" i="5" s="1"/>
  <c r="P9" i="5" s="1"/>
  <c r="R9" i="5" s="1"/>
  <c r="T9" i="5" s="1"/>
  <c r="V9" i="5" s="1"/>
  <c r="X9" i="5" s="1"/>
  <c r="Z9" i="5" s="1"/>
  <c r="AB9" i="5" s="1"/>
  <c r="AD9" i="5" s="1"/>
  <c r="F10" i="7" l="1"/>
  <c r="L9" i="7"/>
  <c r="P9" i="7" s="1"/>
  <c r="I13" i="5"/>
  <c r="K13" i="5" s="1"/>
  <c r="M13" i="5" s="1"/>
  <c r="O13" i="5" s="1"/>
  <c r="Q13" i="5" s="1"/>
  <c r="S13" i="5" s="1"/>
  <c r="U13" i="5" s="1"/>
  <c r="W13" i="5" s="1"/>
  <c r="Y13" i="5" s="1"/>
  <c r="AA13" i="5" s="1"/>
  <c r="AC13" i="5" s="1"/>
  <c r="AE13" i="5" s="1"/>
  <c r="I11" i="5"/>
  <c r="K11" i="5" s="1"/>
  <c r="M11" i="5" s="1"/>
  <c r="O11" i="5" s="1"/>
  <c r="Q11" i="5" s="1"/>
  <c r="S11" i="5" s="1"/>
  <c r="U11" i="5" s="1"/>
  <c r="W11" i="5" s="1"/>
  <c r="Y11" i="5" s="1"/>
  <c r="AA11" i="5" s="1"/>
  <c r="AC11" i="5" s="1"/>
  <c r="AE11" i="5" s="1"/>
  <c r="AF9" i="5"/>
  <c r="AF10" i="5"/>
  <c r="H13" i="5"/>
  <c r="J13" i="5" s="1"/>
  <c r="L13" i="5" s="1"/>
  <c r="N13" i="5" s="1"/>
  <c r="P13" i="5" s="1"/>
  <c r="R13" i="5" s="1"/>
  <c r="T13" i="5" s="1"/>
  <c r="V13" i="5" s="1"/>
  <c r="X13" i="5" s="1"/>
  <c r="Z13" i="5" s="1"/>
  <c r="AB13" i="5" s="1"/>
  <c r="AD13" i="5" s="1"/>
  <c r="H11" i="5"/>
  <c r="J11" i="5" s="1"/>
  <c r="L11" i="5" s="1"/>
  <c r="N11" i="5" s="1"/>
  <c r="P11" i="5" s="1"/>
  <c r="R11" i="5" s="1"/>
  <c r="T11" i="5" s="1"/>
  <c r="V11" i="5" s="1"/>
  <c r="X11" i="5" s="1"/>
  <c r="Z11" i="5" s="1"/>
  <c r="AB11" i="5" s="1"/>
  <c r="AD11" i="5" s="1"/>
  <c r="AH9" i="5"/>
  <c r="AH10" i="5"/>
  <c r="L8" i="7"/>
  <c r="P8" i="7" s="1"/>
  <c r="I12" i="5"/>
  <c r="K12" i="5" s="1"/>
  <c r="M12" i="5" s="1"/>
  <c r="O12" i="5" s="1"/>
  <c r="Q12" i="5" s="1"/>
  <c r="S12" i="5" s="1"/>
  <c r="U12" i="5" s="1"/>
  <c r="W12" i="5" s="1"/>
  <c r="Y12" i="5" s="1"/>
  <c r="AA12" i="5" s="1"/>
  <c r="AC12" i="5" s="1"/>
  <c r="AE12" i="5" s="1"/>
  <c r="AF12" i="5"/>
  <c r="F11" i="7"/>
  <c r="L11" i="7" s="1"/>
  <c r="P11" i="7" s="1"/>
  <c r="L10" i="7"/>
  <c r="P10" i="7" s="1"/>
  <c r="AH13" i="5" l="1"/>
  <c r="AJ10" i="5"/>
  <c r="AH12" i="5"/>
  <c r="AJ12" i="5" s="1"/>
  <c r="AJ9" i="5"/>
  <c r="AF11" i="5"/>
  <c r="AF13" i="5"/>
  <c r="AJ13" i="5" s="1"/>
  <c r="AH11" i="5"/>
  <c r="AN12" i="5" l="1"/>
  <c r="AS12" i="5"/>
  <c r="AJ11" i="5"/>
  <c r="AS10" i="5"/>
  <c r="AN10" i="5"/>
  <c r="AN13" i="5"/>
  <c r="AS13" i="5"/>
  <c r="AN9" i="5"/>
  <c r="AS9" i="5"/>
  <c r="AS11" i="5" l="1"/>
  <c r="AN11" i="5"/>
</calcChain>
</file>

<file path=xl/sharedStrings.xml><?xml version="1.0" encoding="utf-8"?>
<sst xmlns="http://schemas.openxmlformats.org/spreadsheetml/2006/main" count="355" uniqueCount="187">
  <si>
    <t>Код по ОКТМО</t>
  </si>
  <si>
    <t>45383000</t>
  </si>
  <si>
    <t>18210602010021000110</t>
  </si>
  <si>
    <t>Раздел 2</t>
  </si>
  <si>
    <t>03</t>
  </si>
  <si>
    <t>Остаточная стоимость основных средств,</t>
  </si>
  <si>
    <t>признаваемых объектом налогообложения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</si>
  <si>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</si>
  <si>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</si>
  <si>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</si>
  <si>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</si>
  <si>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</si>
  <si>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</si>
  <si>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</si>
  <si>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</si>
  <si>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</si>
  <si>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</t>
  </si>
  <si>
    <t>Код налоговой льготы</t>
  </si>
  <si>
    <t>130 </t>
  </si>
  <si>
    <t>140 </t>
  </si>
  <si>
    <t>150 </t>
  </si>
  <si>
    <t>160 </t>
  </si>
  <si>
    <t>Налоговая ставка (%)</t>
  </si>
  <si>
    <t>170 </t>
  </si>
  <si>
    <t>Кжд</t>
  </si>
  <si>
    <t>175 </t>
  </si>
  <si>
    <t>180 </t>
  </si>
  <si>
    <t>Код налоговой льготы (в виде уменьшения суммы налога, подлежащей уплате в бюджет)</t>
  </si>
  <si>
    <t>190 </t>
  </si>
  <si>
    <t>200 </t>
  </si>
  <si>
    <t>210 </t>
  </si>
  <si>
    <t>КБК</t>
  </si>
  <si>
    <t>*220*</t>
  </si>
  <si>
    <t>01</t>
  </si>
  <si>
    <t>Код вида имущества</t>
  </si>
  <si>
    <t>Раздел 2.1</t>
  </si>
  <si>
    <t>Кадастровый номер</t>
  </si>
  <si>
    <t>Условный номер</t>
  </si>
  <si>
    <t>Инвентарный номер</t>
  </si>
  <si>
    <t>Код ОКОФ</t>
  </si>
  <si>
    <t>* </t>
  </si>
  <si>
    <t>*</t>
  </si>
  <si>
    <t>Раздел 3</t>
  </si>
  <si>
    <t>Кадастровый номер здания (строения, сооружения)</t>
  </si>
  <si>
    <t>Кадастровый номер помещения</t>
  </si>
  <si>
    <t>Кадастровая стоимость</t>
  </si>
  <si>
    <t>Доля в праве общей собственности</t>
  </si>
  <si>
    <t>Коэффициент К</t>
  </si>
  <si>
    <t>*120*</t>
  </si>
  <si>
    <t>77:01:0001049:3293</t>
  </si>
  <si>
    <t>77:01:0001049:1023</t>
  </si>
  <si>
    <t>77:01:0001049:3343</t>
  </si>
  <si>
    <t>035</t>
  </si>
  <si>
    <t>001</t>
  </si>
  <si>
    <t>010</t>
  </si>
  <si>
    <t>014</t>
  </si>
  <si>
    <t>015</t>
  </si>
  <si>
    <t>025</t>
  </si>
  <si>
    <t>23123123</t>
  </si>
  <si>
    <t>234234</t>
  </si>
  <si>
    <t>02</t>
  </si>
  <si>
    <t>04</t>
  </si>
  <si>
    <t>на: 01.01</t>
  </si>
  <si>
    <t>на: 01.02</t>
  </si>
  <si>
    <t>на: 01.03</t>
  </si>
  <si>
    <t>на: 01.04</t>
  </si>
  <si>
    <t>на: 01.05</t>
  </si>
  <si>
    <t>на: 01.06</t>
  </si>
  <si>
    <t>на: 01.07</t>
  </si>
  <si>
    <t>на: 01.08</t>
  </si>
  <si>
    <t>на: 01.09</t>
  </si>
  <si>
    <t>на: 01.10</t>
  </si>
  <si>
    <t>Доля кадастровой стоимости здания в соответствии с п. 6 ст. 378.2 НК РФ</t>
  </si>
  <si>
    <t>Расчет суммы налога</t>
  </si>
  <si>
    <t>*280*</t>
  </si>
  <si>
    <t>Налоговая база (в рублях)</t>
  </si>
  <si>
    <t>на: 01.11</t>
  </si>
  <si>
    <t>на: 01.12</t>
  </si>
  <si>
    <t>на: 31.12</t>
  </si>
  <si>
    <t>Расчет авансового платежа</t>
  </si>
  <si>
    <t>Декларация за год</t>
  </si>
  <si>
    <t>*140*</t>
  </si>
  <si>
    <t>1234567/1/2/3</t>
  </si>
  <si>
    <t>1234567/1/2/4</t>
  </si>
  <si>
    <t>Остаточная стоимость основных средств на 01.04, 01.07, 01.10, 31.12</t>
  </si>
  <si>
    <t>Расчет авансового платежа, Декларация за год</t>
  </si>
  <si>
    <t>45000000111</t>
  </si>
  <si>
    <t>Сумма авансового платежа</t>
  </si>
  <si>
    <t>Налоговая база</t>
  </si>
  <si>
    <t>Сумма налога за налоговый период</t>
  </si>
  <si>
    <t>Сумма авансовых платежей, исчисленная за отчетные периоды</t>
  </si>
  <si>
    <t>в т.ч. льготируемое</t>
  </si>
  <si>
    <t>Cредняя стоимость необлагаемого имущества</t>
  </si>
  <si>
    <t>Средняя стоимость имущества</t>
  </si>
  <si>
    <t>Среднегодовая стоимость имущества</t>
  </si>
  <si>
    <t>Сумма налога, уплаченная за пределами РФ</t>
  </si>
  <si>
    <t>Сумма льготы по авансовому платежу, уменьшающей сумму авансового платежа</t>
  </si>
  <si>
    <t>Сумма льготы, уменьшающей сумму налога</t>
  </si>
  <si>
    <t>Код льготы (в виде уменьшения суммы налога)</t>
  </si>
  <si>
    <t>Остаточная стоимость ОС по состоянию на 31.12</t>
  </si>
  <si>
    <t>Остаточная стоимость ОС по состоянию на 01.04, 01.07, 01.10</t>
  </si>
  <si>
    <t>Код льготы (в виде понижения налоговой ставки)</t>
  </si>
  <si>
    <t>Доля балансовой стоимости на территории субъекта РФ</t>
  </si>
  <si>
    <t>46733000222</t>
  </si>
  <si>
    <t>в т.ч. необлагаемая кадастровая стоимость</t>
  </si>
  <si>
    <t>Доля кадастровой стоимости на территории субъекта РФ</t>
  </si>
  <si>
    <t>Сумма авансового платежа по налогу</t>
  </si>
  <si>
    <t>Сумма льготы, уменьшающей сумму налога, подлежащую уплате в бюджет</t>
  </si>
  <si>
    <t>45000000112</t>
  </si>
  <si>
    <t>45000000113</t>
  </si>
  <si>
    <t>45000000114</t>
  </si>
  <si>
    <t>45000000115</t>
  </si>
  <si>
    <t>05</t>
  </si>
  <si>
    <t>в том числе недвижимое.имущество</t>
  </si>
  <si>
    <t>в т.ч. недвижимое.имущество</t>
  </si>
  <si>
    <t>1/10</t>
  </si>
  <si>
    <t>1/11</t>
  </si>
  <si>
    <t>1/12</t>
  </si>
  <si>
    <t>1/13</t>
  </si>
  <si>
    <t>1/14</t>
  </si>
  <si>
    <t>1234567/10/12</t>
  </si>
  <si>
    <t>1234567/10/13</t>
  </si>
  <si>
    <t>1234567/10/14</t>
  </si>
  <si>
    <t>1234567/10/15</t>
  </si>
  <si>
    <t>1234567/10/11</t>
  </si>
  <si>
    <t>200</t>
  </si>
  <si>
    <t>300</t>
  </si>
  <si>
    <t>400</t>
  </si>
  <si>
    <t>500</t>
  </si>
  <si>
    <t>77:01:0001049:1021</t>
  </si>
  <si>
    <t>77:01:0001049:1022</t>
  </si>
  <si>
    <t>77:01:0001049:1024</t>
  </si>
  <si>
    <t>77:01:0001049:1025</t>
  </si>
  <si>
    <t>77:01:0001049:3291</t>
  </si>
  <si>
    <t>77:01:0001049:3292</t>
  </si>
  <si>
    <t>77:01:0001049:3294</t>
  </si>
  <si>
    <t>77:01:0001049:3295</t>
  </si>
  <si>
    <t>23123121</t>
  </si>
  <si>
    <t>23123122</t>
  </si>
  <si>
    <t>23123124</t>
  </si>
  <si>
    <t>23123125</t>
  </si>
  <si>
    <t>234231</t>
  </si>
  <si>
    <t>234232</t>
  </si>
  <si>
    <t>234233</t>
  </si>
  <si>
    <t>234235</t>
  </si>
  <si>
    <t>46733000221</t>
  </si>
  <si>
    <t>46733000223</t>
  </si>
  <si>
    <t>46733000224</t>
  </si>
  <si>
    <t>46733000225</t>
  </si>
  <si>
    <t>77:01:0001049:3393</t>
  </si>
  <si>
    <t>77:01:0001049:3443</t>
  </si>
  <si>
    <t>77:01:0001049:3493</t>
  </si>
  <si>
    <t>1/2</t>
  </si>
  <si>
    <t>1/3</t>
  </si>
  <si>
    <t>1/4</t>
  </si>
  <si>
    <t>1/5</t>
  </si>
  <si>
    <t>11/20</t>
  </si>
  <si>
    <t>12/21</t>
  </si>
  <si>
    <t>13/21</t>
  </si>
  <si>
    <t>14/22</t>
  </si>
  <si>
    <t>15/22</t>
  </si>
  <si>
    <t>1234567/1/2/5</t>
  </si>
  <si>
    <t>1234567/1/2/6</t>
  </si>
  <si>
    <t>1234567/1/2/7</t>
  </si>
  <si>
    <t>1234567/1/2/11</t>
  </si>
  <si>
    <t>1234567/1/2/12</t>
  </si>
  <si>
    <t>1234567/1/2/13</t>
  </si>
  <si>
    <t>1234567/1/2/14</t>
  </si>
  <si>
    <t>1234567/1/2/15</t>
  </si>
  <si>
    <t>1234567/1/2/31</t>
  </si>
  <si>
    <t>1234567/1/2/32</t>
  </si>
  <si>
    <t>1234567/1/2/33</t>
  </si>
  <si>
    <t>1234567/1/2/34</t>
  </si>
  <si>
    <t>1234567/1/2/35</t>
  </si>
  <si>
    <t xml:space="preserve">Сумма авансовых платежей, исчисленная за отчетные периоды </t>
  </si>
  <si>
    <t>2</t>
  </si>
  <si>
    <t>3</t>
  </si>
  <si>
    <t>4</t>
  </si>
  <si>
    <t>5</t>
  </si>
  <si>
    <t>11</t>
  </si>
  <si>
    <t>12</t>
  </si>
  <si>
    <t>13</t>
  </si>
  <si>
    <t>1/1</t>
  </si>
  <si>
    <t>2/12</t>
  </si>
  <si>
    <t>3/12</t>
  </si>
  <si>
    <t>4/12</t>
  </si>
  <si>
    <t>5/12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</si>
</sst>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0"/>
      <color theme="1"/>
      <name val="Arial"/>
      <family val="2"/>
      <charset val="204"/>
    </font>
    <font>
      <sz val="10"/>
      <color theme="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/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wrapText="1"/>
    </xf>
    <xf numFmtId="49" fontId="0" fillId="0" borderId="0" xfId="0" applyNumberFormat="1" applyFont="1"/>
    <xf numFmtId="49" fontId="1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0" fillId="0" borderId="0" xfId="0" applyFont="1" applyFill="1"/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T1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13.5546875" defaultRowHeight="13.2" x14ac:dyDescent="0.25"/>
  <cols>
    <col min="1" max="1" width="12.33203125" style="1" customWidth="1"/>
    <col min="2" max="35" width="13.5546875" style="4"/>
    <col min="36" max="41" width="13.5546875" style="1"/>
    <col min="42" max="43" width="14.6640625" style="1" customWidth="1"/>
    <col min="44" max="45" width="13.5546875" style="1"/>
    <col min="46" max="46" width="22.33203125" style="1" customWidth="1"/>
    <col min="47" max="16384" width="13.5546875" style="1"/>
  </cols>
  <sheetData>
    <row r="1" spans="1:46" ht="12.75" customHeight="1" x14ac:dyDescent="0.25">
      <c r="A1" s="11" t="s">
        <v>3</v>
      </c>
      <c r="B1" s="23"/>
      <c r="C1" s="23"/>
      <c r="D1" s="40" t="s">
        <v>5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2"/>
      <c r="AF1" s="37" t="s">
        <v>73</v>
      </c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9"/>
    </row>
    <row r="2" spans="1:46" ht="78.75" customHeight="1" x14ac:dyDescent="0.25">
      <c r="A2" s="34" t="s">
        <v>79</v>
      </c>
      <c r="B2" s="49" t="s">
        <v>34</v>
      </c>
      <c r="C2" s="49" t="s">
        <v>0</v>
      </c>
      <c r="D2" s="16" t="s">
        <v>6</v>
      </c>
      <c r="E2" s="27" t="s">
        <v>91</v>
      </c>
      <c r="F2" s="16" t="s">
        <v>6</v>
      </c>
      <c r="G2" s="27" t="s">
        <v>91</v>
      </c>
      <c r="H2" s="16" t="s">
        <v>6</v>
      </c>
      <c r="I2" s="27" t="s">
        <v>91</v>
      </c>
      <c r="J2" s="16" t="s">
        <v>6</v>
      </c>
      <c r="K2" s="27" t="s">
        <v>91</v>
      </c>
      <c r="L2" s="16" t="s">
        <v>6</v>
      </c>
      <c r="M2" s="27" t="s">
        <v>91</v>
      </c>
      <c r="N2" s="16" t="s">
        <v>6</v>
      </c>
      <c r="O2" s="27" t="s">
        <v>91</v>
      </c>
      <c r="P2" s="16" t="s">
        <v>6</v>
      </c>
      <c r="Q2" s="27" t="s">
        <v>91</v>
      </c>
      <c r="R2" s="16" t="s">
        <v>6</v>
      </c>
      <c r="S2" s="27" t="s">
        <v>91</v>
      </c>
      <c r="T2" s="16" t="s">
        <v>6</v>
      </c>
      <c r="U2" s="27" t="s">
        <v>91</v>
      </c>
      <c r="V2" s="16" t="s">
        <v>6</v>
      </c>
      <c r="W2" s="27" t="s">
        <v>91</v>
      </c>
      <c r="X2" s="17"/>
      <c r="Y2" s="17"/>
      <c r="Z2" s="17"/>
      <c r="AA2" s="17"/>
      <c r="AB2" s="17"/>
      <c r="AC2" s="17"/>
      <c r="AD2" s="17"/>
      <c r="AE2" s="17"/>
      <c r="AF2" s="51" t="s">
        <v>93</v>
      </c>
      <c r="AG2" s="49" t="s">
        <v>17</v>
      </c>
      <c r="AH2" s="51" t="s">
        <v>92</v>
      </c>
      <c r="AI2" s="49" t="s">
        <v>102</v>
      </c>
      <c r="AJ2" s="49"/>
      <c r="AK2" s="49" t="s">
        <v>101</v>
      </c>
      <c r="AL2" s="49" t="s">
        <v>22</v>
      </c>
      <c r="AM2" s="49" t="s">
        <v>24</v>
      </c>
      <c r="AN2" s="51" t="s">
        <v>87</v>
      </c>
      <c r="AO2" s="49"/>
      <c r="AP2" s="49" t="s">
        <v>98</v>
      </c>
      <c r="AQ2" s="49" t="s">
        <v>96</v>
      </c>
      <c r="AR2" s="49"/>
      <c r="AS2" s="49" t="s">
        <v>100</v>
      </c>
      <c r="AT2" s="20" t="s">
        <v>31</v>
      </c>
    </row>
    <row r="3" spans="1:46" x14ac:dyDescent="0.25">
      <c r="A3" s="35"/>
      <c r="B3" s="50"/>
      <c r="C3" s="50"/>
      <c r="D3" s="46" t="s">
        <v>62</v>
      </c>
      <c r="E3" s="46"/>
      <c r="F3" s="46" t="s">
        <v>63</v>
      </c>
      <c r="G3" s="46"/>
      <c r="H3" s="46" t="s">
        <v>64</v>
      </c>
      <c r="I3" s="46"/>
      <c r="J3" s="46" t="s">
        <v>65</v>
      </c>
      <c r="K3" s="46"/>
      <c r="L3" s="46" t="s">
        <v>66</v>
      </c>
      <c r="M3" s="46"/>
      <c r="N3" s="46" t="s">
        <v>67</v>
      </c>
      <c r="O3" s="46"/>
      <c r="P3" s="46" t="s">
        <v>68</v>
      </c>
      <c r="Q3" s="46"/>
      <c r="R3" s="46" t="s">
        <v>69</v>
      </c>
      <c r="S3" s="46"/>
      <c r="T3" s="46" t="s">
        <v>70</v>
      </c>
      <c r="U3" s="46"/>
      <c r="V3" s="46" t="s">
        <v>71</v>
      </c>
      <c r="W3" s="46"/>
      <c r="X3" s="46"/>
      <c r="Y3" s="46"/>
      <c r="Z3" s="46"/>
      <c r="AA3" s="46"/>
      <c r="AB3" s="46"/>
      <c r="AC3" s="46"/>
      <c r="AD3" s="46"/>
      <c r="AE3" s="46"/>
      <c r="AF3" s="52"/>
      <c r="AG3" s="50"/>
      <c r="AH3" s="52"/>
      <c r="AI3" s="50"/>
      <c r="AJ3" s="50"/>
      <c r="AK3" s="50"/>
      <c r="AL3" s="50"/>
      <c r="AM3" s="50"/>
      <c r="AN3" s="52"/>
      <c r="AO3" s="50"/>
      <c r="AP3" s="50"/>
      <c r="AQ3" s="50"/>
      <c r="AR3" s="50"/>
      <c r="AS3" s="50"/>
      <c r="AT3" s="21"/>
    </row>
    <row r="4" spans="1:46" s="5" customFormat="1" x14ac:dyDescent="0.25">
      <c r="A4" s="36"/>
      <c r="B4" s="18" t="s">
        <v>53</v>
      </c>
      <c r="C4" s="18" t="s">
        <v>54</v>
      </c>
      <c r="D4" s="45" t="s">
        <v>7</v>
      </c>
      <c r="E4" s="45"/>
      <c r="F4" s="45" t="s">
        <v>8</v>
      </c>
      <c r="G4" s="45"/>
      <c r="H4" s="45" t="s">
        <v>9</v>
      </c>
      <c r="I4" s="45"/>
      <c r="J4" s="45" t="s">
        <v>10</v>
      </c>
      <c r="K4" s="45"/>
      <c r="L4" s="45" t="s">
        <v>11</v>
      </c>
      <c r="M4" s="45"/>
      <c r="N4" s="45" t="s">
        <v>12</v>
      </c>
      <c r="O4" s="45"/>
      <c r="P4" s="45" t="s">
        <v>13</v>
      </c>
      <c r="Q4" s="45"/>
      <c r="R4" s="45" t="s">
        <v>14</v>
      </c>
      <c r="S4" s="45"/>
      <c r="T4" s="45">
        <v>100</v>
      </c>
      <c r="U4" s="45"/>
      <c r="V4" s="45">
        <v>110</v>
      </c>
      <c r="W4" s="45"/>
      <c r="X4" s="45"/>
      <c r="Y4" s="45"/>
      <c r="Z4" s="45"/>
      <c r="AA4" s="45"/>
      <c r="AB4" s="45"/>
      <c r="AC4" s="45"/>
      <c r="AD4" s="45"/>
      <c r="AE4" s="45"/>
      <c r="AF4" s="30">
        <v>120</v>
      </c>
      <c r="AG4" s="18" t="s">
        <v>18</v>
      </c>
      <c r="AH4" s="30" t="s">
        <v>19</v>
      </c>
      <c r="AI4" s="18" t="s">
        <v>20</v>
      </c>
      <c r="AJ4" s="19"/>
      <c r="AK4" s="18" t="s">
        <v>21</v>
      </c>
      <c r="AL4" s="18" t="s">
        <v>23</v>
      </c>
      <c r="AM4" s="18" t="s">
        <v>25</v>
      </c>
      <c r="AN4" s="30" t="s">
        <v>26</v>
      </c>
      <c r="AO4" s="19"/>
      <c r="AP4" s="18" t="s">
        <v>28</v>
      </c>
      <c r="AQ4" s="18" t="s">
        <v>29</v>
      </c>
      <c r="AR4" s="19"/>
      <c r="AS4" s="18" t="s">
        <v>30</v>
      </c>
      <c r="AT4" s="19" t="s">
        <v>32</v>
      </c>
    </row>
    <row r="5" spans="1:46" ht="9" customHeight="1" x14ac:dyDescent="0.25"/>
    <row r="6" spans="1:46" ht="79.2" x14ac:dyDescent="0.25">
      <c r="A6" s="34" t="s">
        <v>80</v>
      </c>
      <c r="B6" s="49" t="s">
        <v>34</v>
      </c>
      <c r="C6" s="49" t="s">
        <v>0</v>
      </c>
      <c r="D6" s="19" t="s">
        <v>6</v>
      </c>
      <c r="E6" s="26" t="s">
        <v>91</v>
      </c>
      <c r="F6" s="19" t="s">
        <v>6</v>
      </c>
      <c r="G6" s="26" t="s">
        <v>91</v>
      </c>
      <c r="H6" s="19" t="s">
        <v>6</v>
      </c>
      <c r="I6" s="26" t="s">
        <v>91</v>
      </c>
      <c r="J6" s="19" t="s">
        <v>6</v>
      </c>
      <c r="K6" s="26" t="s">
        <v>91</v>
      </c>
      <c r="L6" s="19" t="s">
        <v>6</v>
      </c>
      <c r="M6" s="26" t="s">
        <v>91</v>
      </c>
      <c r="N6" s="19" t="s">
        <v>6</v>
      </c>
      <c r="O6" s="26" t="s">
        <v>91</v>
      </c>
      <c r="P6" s="19" t="s">
        <v>6</v>
      </c>
      <c r="Q6" s="26" t="s">
        <v>91</v>
      </c>
      <c r="R6" s="19" t="s">
        <v>6</v>
      </c>
      <c r="S6" s="26" t="s">
        <v>91</v>
      </c>
      <c r="T6" s="19" t="s">
        <v>6</v>
      </c>
      <c r="U6" s="26" t="s">
        <v>91</v>
      </c>
      <c r="V6" s="19" t="s">
        <v>6</v>
      </c>
      <c r="W6" s="26" t="s">
        <v>91</v>
      </c>
      <c r="X6" s="19" t="s">
        <v>6</v>
      </c>
      <c r="Y6" s="26" t="s">
        <v>91</v>
      </c>
      <c r="Z6" s="19" t="s">
        <v>6</v>
      </c>
      <c r="AA6" s="26" t="s">
        <v>91</v>
      </c>
      <c r="AB6" s="19" t="s">
        <v>6</v>
      </c>
      <c r="AC6" s="26" t="s">
        <v>91</v>
      </c>
      <c r="AD6" s="19" t="s">
        <v>113</v>
      </c>
      <c r="AE6" s="26" t="s">
        <v>91</v>
      </c>
      <c r="AF6" s="30" t="s">
        <v>94</v>
      </c>
      <c r="AG6" s="19" t="s">
        <v>17</v>
      </c>
      <c r="AH6" s="30" t="s">
        <v>92</v>
      </c>
      <c r="AI6" s="19" t="s">
        <v>102</v>
      </c>
      <c r="AJ6" s="30" t="s">
        <v>88</v>
      </c>
      <c r="AK6" s="26" t="s">
        <v>101</v>
      </c>
      <c r="AL6" s="19" t="s">
        <v>22</v>
      </c>
      <c r="AM6" s="19" t="s">
        <v>24</v>
      </c>
      <c r="AN6" s="30" t="s">
        <v>89</v>
      </c>
      <c r="AO6" s="30" t="s">
        <v>90</v>
      </c>
      <c r="AP6" s="26" t="s">
        <v>98</v>
      </c>
      <c r="AQ6" s="26" t="s">
        <v>97</v>
      </c>
      <c r="AR6" s="26" t="s">
        <v>95</v>
      </c>
      <c r="AS6" s="26" t="s">
        <v>99</v>
      </c>
      <c r="AT6" s="19" t="s">
        <v>31</v>
      </c>
    </row>
    <row r="7" spans="1:46" ht="12.75" customHeight="1" x14ac:dyDescent="0.25">
      <c r="A7" s="35"/>
      <c r="B7" s="50"/>
      <c r="C7" s="50"/>
      <c r="D7" s="46" t="s">
        <v>62</v>
      </c>
      <c r="E7" s="46"/>
      <c r="F7" s="46" t="s">
        <v>63</v>
      </c>
      <c r="G7" s="46"/>
      <c r="H7" s="46" t="s">
        <v>64</v>
      </c>
      <c r="I7" s="46"/>
      <c r="J7" s="46" t="s">
        <v>65</v>
      </c>
      <c r="K7" s="46"/>
      <c r="L7" s="46" t="s">
        <v>66</v>
      </c>
      <c r="M7" s="46"/>
      <c r="N7" s="46" t="s">
        <v>67</v>
      </c>
      <c r="O7" s="46"/>
      <c r="P7" s="46" t="s">
        <v>68</v>
      </c>
      <c r="Q7" s="46"/>
      <c r="R7" s="46" t="s">
        <v>69</v>
      </c>
      <c r="S7" s="46"/>
      <c r="T7" s="46" t="s">
        <v>70</v>
      </c>
      <c r="U7" s="46"/>
      <c r="V7" s="46" t="s">
        <v>71</v>
      </c>
      <c r="W7" s="46"/>
      <c r="X7" s="46" t="s">
        <v>76</v>
      </c>
      <c r="Y7" s="46"/>
      <c r="Z7" s="46" t="s">
        <v>77</v>
      </c>
      <c r="AA7" s="46"/>
      <c r="AB7" s="47" t="s">
        <v>78</v>
      </c>
      <c r="AC7" s="48"/>
      <c r="AD7" s="43" t="s">
        <v>114</v>
      </c>
      <c r="AE7" s="44"/>
      <c r="AF7" s="30"/>
      <c r="AG7" s="19"/>
      <c r="AH7" s="30"/>
      <c r="AI7" s="19"/>
      <c r="AJ7" s="30"/>
      <c r="AK7" s="19"/>
      <c r="AL7" s="19"/>
      <c r="AM7" s="19"/>
      <c r="AN7" s="30"/>
      <c r="AO7" s="30"/>
      <c r="AP7" s="19"/>
      <c r="AQ7" s="19"/>
      <c r="AR7" s="19"/>
      <c r="AS7" s="19"/>
      <c r="AT7" s="19"/>
    </row>
    <row r="8" spans="1:46" x14ac:dyDescent="0.25">
      <c r="A8" s="36"/>
      <c r="B8" s="19" t="s">
        <v>53</v>
      </c>
      <c r="C8" s="19" t="s">
        <v>54</v>
      </c>
      <c r="D8" s="45" t="s">
        <v>7</v>
      </c>
      <c r="E8" s="45"/>
      <c r="F8" s="45" t="s">
        <v>8</v>
      </c>
      <c r="G8" s="45"/>
      <c r="H8" s="45" t="s">
        <v>9</v>
      </c>
      <c r="I8" s="45"/>
      <c r="J8" s="45" t="s">
        <v>10</v>
      </c>
      <c r="K8" s="45"/>
      <c r="L8" s="45" t="s">
        <v>11</v>
      </c>
      <c r="M8" s="45"/>
      <c r="N8" s="45" t="s">
        <v>12</v>
      </c>
      <c r="O8" s="45"/>
      <c r="P8" s="45" t="s">
        <v>13</v>
      </c>
      <c r="Q8" s="45"/>
      <c r="R8" s="45" t="s">
        <v>14</v>
      </c>
      <c r="S8" s="45"/>
      <c r="T8" s="45">
        <v>100</v>
      </c>
      <c r="U8" s="45"/>
      <c r="V8" s="45">
        <v>110</v>
      </c>
      <c r="W8" s="45"/>
      <c r="X8" s="47">
        <v>120</v>
      </c>
      <c r="Y8" s="48"/>
      <c r="Z8" s="47">
        <v>130</v>
      </c>
      <c r="AA8" s="48"/>
      <c r="AB8" s="47">
        <v>140</v>
      </c>
      <c r="AC8" s="48"/>
      <c r="AD8" s="47">
        <v>141</v>
      </c>
      <c r="AE8" s="48"/>
      <c r="AF8" s="30">
        <v>150</v>
      </c>
      <c r="AG8" s="19">
        <v>160</v>
      </c>
      <c r="AH8" s="30">
        <v>170</v>
      </c>
      <c r="AI8" s="19">
        <v>180</v>
      </c>
      <c r="AJ8" s="30">
        <v>190</v>
      </c>
      <c r="AK8" s="19">
        <v>200</v>
      </c>
      <c r="AL8" s="19">
        <v>210</v>
      </c>
      <c r="AM8" s="19">
        <v>215</v>
      </c>
      <c r="AN8" s="30">
        <v>220</v>
      </c>
      <c r="AO8" s="30">
        <v>230</v>
      </c>
      <c r="AP8" s="19">
        <v>240</v>
      </c>
      <c r="AQ8" s="19">
        <v>250</v>
      </c>
      <c r="AR8" s="19">
        <v>260</v>
      </c>
      <c r="AS8" s="19">
        <v>270</v>
      </c>
      <c r="AT8" s="19" t="s">
        <v>74</v>
      </c>
    </row>
    <row r="9" spans="1:46" x14ac:dyDescent="0.25">
      <c r="B9" s="10" t="s">
        <v>33</v>
      </c>
      <c r="C9" s="10" t="s">
        <v>86</v>
      </c>
      <c r="D9" s="7">
        <v>1100000</v>
      </c>
      <c r="E9" s="7">
        <f>100000</f>
        <v>100000</v>
      </c>
      <c r="F9" s="7">
        <f>D9+100000</f>
        <v>1200000</v>
      </c>
      <c r="G9" s="7">
        <f>E9+10000</f>
        <v>110000</v>
      </c>
      <c r="H9" s="7">
        <f>F9+100000</f>
        <v>1300000</v>
      </c>
      <c r="I9" s="7">
        <f>G9+10000</f>
        <v>120000</v>
      </c>
      <c r="J9" s="7">
        <f t="shared" ref="J9:J13" si="0">H9+100000</f>
        <v>1400000</v>
      </c>
      <c r="K9" s="7">
        <f t="shared" ref="K9:K13" si="1">I9+10000</f>
        <v>130000</v>
      </c>
      <c r="L9" s="7">
        <f t="shared" ref="L9:L13" si="2">J9+100000</f>
        <v>1500000</v>
      </c>
      <c r="M9" s="7">
        <f t="shared" ref="M9:M13" si="3">K9+10000</f>
        <v>140000</v>
      </c>
      <c r="N9" s="7">
        <f t="shared" ref="N9:N13" si="4">L9+100000</f>
        <v>1600000</v>
      </c>
      <c r="O9" s="7">
        <f t="shared" ref="O9:O13" si="5">M9+10000</f>
        <v>150000</v>
      </c>
      <c r="P9" s="7">
        <f t="shared" ref="P9:P13" si="6">N9+100000</f>
        <v>1700000</v>
      </c>
      <c r="Q9" s="7">
        <f t="shared" ref="Q9:Q13" si="7">O9+10000</f>
        <v>160000</v>
      </c>
      <c r="R9" s="7">
        <f t="shared" ref="R9:R13" si="8">P9+100000</f>
        <v>1800000</v>
      </c>
      <c r="S9" s="7">
        <f t="shared" ref="S9:S13" si="9">Q9+10000</f>
        <v>170000</v>
      </c>
      <c r="T9" s="7">
        <f t="shared" ref="T9:T13" si="10">R9+100000</f>
        <v>1900000</v>
      </c>
      <c r="U9" s="7">
        <f t="shared" ref="U9:U13" si="11">S9+10000</f>
        <v>180000</v>
      </c>
      <c r="V9" s="7">
        <f t="shared" ref="V9:V13" si="12">T9+100000</f>
        <v>2000000</v>
      </c>
      <c r="W9" s="7">
        <f t="shared" ref="W9:W13" si="13">U9+10000</f>
        <v>190000</v>
      </c>
      <c r="X9" s="7">
        <f t="shared" ref="X9:X13" si="14">V9+100000</f>
        <v>2100000</v>
      </c>
      <c r="Y9" s="7">
        <f t="shared" ref="Y9:Y13" si="15">W9+10000</f>
        <v>200000</v>
      </c>
      <c r="Z9" s="7">
        <f t="shared" ref="Z9:Z13" si="16">X9+100000</f>
        <v>2200000</v>
      </c>
      <c r="AA9" s="7">
        <f t="shared" ref="AA9:AA13" si="17">Y9+10000</f>
        <v>210000</v>
      </c>
      <c r="AB9" s="7">
        <f t="shared" ref="AB9:AB13" si="18">Z9+100000</f>
        <v>2300000</v>
      </c>
      <c r="AC9" s="7">
        <f t="shared" ref="AC9:AC13" si="19">AA9+10000</f>
        <v>220000</v>
      </c>
      <c r="AD9" s="7">
        <f t="shared" ref="AD9:AD13" si="20">AB9+100000</f>
        <v>2400000</v>
      </c>
      <c r="AE9" s="7">
        <f t="shared" ref="AE9:AE13" si="21">AC9+10000</f>
        <v>230000</v>
      </c>
      <c r="AF9" s="7">
        <f>SUM(D9,F9,H9,J9,L9,N9,P9,R9,T9,V9,X9,Z9,AB9)/13</f>
        <v>1700000</v>
      </c>
      <c r="AG9" s="2" t="s">
        <v>16</v>
      </c>
      <c r="AH9" s="7">
        <f>SUM(E9,G9,I9,K9,M9,O9,Q9,S9,U9,W9,Y9,AA9,AC9)/13</f>
        <v>160000</v>
      </c>
      <c r="AI9" s="2" t="s">
        <v>115</v>
      </c>
      <c r="AJ9" s="32">
        <f>AF9-AH9</f>
        <v>1540000</v>
      </c>
      <c r="AK9" s="33" t="s">
        <v>124</v>
      </c>
      <c r="AL9" s="31">
        <v>1.1000000000000001</v>
      </c>
      <c r="AM9" s="31">
        <v>0.1</v>
      </c>
      <c r="AN9" s="7">
        <f>AJ9*AL9/100*AM9</f>
        <v>1694.0000000000005</v>
      </c>
      <c r="AO9" s="7" t="s">
        <v>15</v>
      </c>
      <c r="AP9" s="33" t="s">
        <v>124</v>
      </c>
      <c r="AQ9" s="7">
        <v>10</v>
      </c>
      <c r="AR9" s="1">
        <v>1</v>
      </c>
      <c r="AS9" s="7">
        <f>AJ9/10</f>
        <v>154000</v>
      </c>
      <c r="AT9" s="2" t="s">
        <v>2</v>
      </c>
    </row>
    <row r="10" spans="1:46" x14ac:dyDescent="0.25">
      <c r="B10" s="10" t="s">
        <v>60</v>
      </c>
      <c r="C10" s="10" t="s">
        <v>108</v>
      </c>
      <c r="D10" s="7">
        <v>2100000</v>
      </c>
      <c r="E10" s="7">
        <v>200000</v>
      </c>
      <c r="F10" s="7">
        <f t="shared" ref="F10:F13" si="22">D10+100000</f>
        <v>2200000</v>
      </c>
      <c r="G10" s="7">
        <f t="shared" ref="G10:G13" si="23">E10+10000</f>
        <v>210000</v>
      </c>
      <c r="H10" s="7">
        <f t="shared" ref="H10:H13" si="24">F10+100000</f>
        <v>2300000</v>
      </c>
      <c r="I10" s="7">
        <f t="shared" ref="I10:I13" si="25">G10+10000</f>
        <v>220000</v>
      </c>
      <c r="J10" s="7">
        <f t="shared" si="0"/>
        <v>2400000</v>
      </c>
      <c r="K10" s="7">
        <f t="shared" si="1"/>
        <v>230000</v>
      </c>
      <c r="L10" s="7">
        <f t="shared" si="2"/>
        <v>2500000</v>
      </c>
      <c r="M10" s="7">
        <f t="shared" si="3"/>
        <v>240000</v>
      </c>
      <c r="N10" s="7">
        <f t="shared" si="4"/>
        <v>2600000</v>
      </c>
      <c r="O10" s="7">
        <f t="shared" si="5"/>
        <v>250000</v>
      </c>
      <c r="P10" s="7">
        <f t="shared" si="6"/>
        <v>2700000</v>
      </c>
      <c r="Q10" s="7">
        <f t="shared" si="7"/>
        <v>260000</v>
      </c>
      <c r="R10" s="7">
        <f t="shared" si="8"/>
        <v>2800000</v>
      </c>
      <c r="S10" s="7">
        <f t="shared" si="9"/>
        <v>270000</v>
      </c>
      <c r="T10" s="7">
        <f t="shared" si="10"/>
        <v>2900000</v>
      </c>
      <c r="U10" s="7">
        <f t="shared" si="11"/>
        <v>280000</v>
      </c>
      <c r="V10" s="7">
        <f t="shared" si="12"/>
        <v>3000000</v>
      </c>
      <c r="W10" s="7">
        <f t="shared" si="13"/>
        <v>290000</v>
      </c>
      <c r="X10" s="7">
        <f t="shared" si="14"/>
        <v>3100000</v>
      </c>
      <c r="Y10" s="7">
        <f t="shared" si="15"/>
        <v>300000</v>
      </c>
      <c r="Z10" s="7">
        <f t="shared" si="16"/>
        <v>3200000</v>
      </c>
      <c r="AA10" s="7">
        <f t="shared" si="17"/>
        <v>310000</v>
      </c>
      <c r="AB10" s="7">
        <f t="shared" si="18"/>
        <v>3300000</v>
      </c>
      <c r="AC10" s="7">
        <f t="shared" si="19"/>
        <v>320000</v>
      </c>
      <c r="AD10" s="7">
        <f t="shared" si="20"/>
        <v>3400000</v>
      </c>
      <c r="AE10" s="7">
        <f t="shared" si="21"/>
        <v>330000</v>
      </c>
      <c r="AF10" s="7">
        <f t="shared" ref="AF10:AF13" si="26">SUM(D10,F10,H10,J10,L10,N10,P10,R10,T10,V10,X10,Z10,AB10)/13</f>
        <v>2700000</v>
      </c>
      <c r="AG10" s="2" t="s">
        <v>175</v>
      </c>
      <c r="AH10" s="7">
        <f t="shared" ref="AH10:AH13" si="27">SUM(E10,G10,I10,K10,M10,O10,Q10,S10,U10,W10,Y10,AA10,AC10)/13</f>
        <v>260000</v>
      </c>
      <c r="AI10" s="2" t="s">
        <v>116</v>
      </c>
      <c r="AJ10" s="32">
        <f t="shared" ref="AJ10:AJ13" si="28">AF10-AH10</f>
        <v>2440000</v>
      </c>
      <c r="AK10" s="33" t="s">
        <v>120</v>
      </c>
      <c r="AL10" s="31">
        <v>1.2</v>
      </c>
      <c r="AM10" s="31">
        <v>0.2</v>
      </c>
      <c r="AN10" s="7">
        <f t="shared" ref="AN10:AN13" si="29">AJ10*AL10/100*AM10</f>
        <v>5856</v>
      </c>
      <c r="AO10" s="7" t="s">
        <v>125</v>
      </c>
      <c r="AP10" s="33" t="s">
        <v>120</v>
      </c>
      <c r="AQ10" s="7">
        <v>20</v>
      </c>
      <c r="AR10" s="1">
        <v>2</v>
      </c>
      <c r="AS10" s="7">
        <f t="shared" ref="AS10:AS13" si="30">AJ10/10</f>
        <v>244000</v>
      </c>
      <c r="AT10" s="2" t="s">
        <v>2</v>
      </c>
    </row>
    <row r="11" spans="1:46" x14ac:dyDescent="0.25">
      <c r="B11" s="10" t="s">
        <v>4</v>
      </c>
      <c r="C11" s="10" t="s">
        <v>109</v>
      </c>
      <c r="D11" s="7">
        <v>3100000</v>
      </c>
      <c r="E11" s="7">
        <v>300000</v>
      </c>
      <c r="F11" s="7">
        <f t="shared" si="22"/>
        <v>3200000</v>
      </c>
      <c r="G11" s="7">
        <f t="shared" si="23"/>
        <v>310000</v>
      </c>
      <c r="H11" s="7">
        <f t="shared" si="24"/>
        <v>3300000</v>
      </c>
      <c r="I11" s="7">
        <f t="shared" si="25"/>
        <v>320000</v>
      </c>
      <c r="J11" s="7">
        <f t="shared" si="0"/>
        <v>3400000</v>
      </c>
      <c r="K11" s="7">
        <f t="shared" si="1"/>
        <v>330000</v>
      </c>
      <c r="L11" s="7">
        <f t="shared" si="2"/>
        <v>3500000</v>
      </c>
      <c r="M11" s="7">
        <f t="shared" si="3"/>
        <v>340000</v>
      </c>
      <c r="N11" s="7">
        <f t="shared" si="4"/>
        <v>3600000</v>
      </c>
      <c r="O11" s="7">
        <f t="shared" si="5"/>
        <v>350000</v>
      </c>
      <c r="P11" s="7">
        <f t="shared" si="6"/>
        <v>3700000</v>
      </c>
      <c r="Q11" s="7">
        <f t="shared" si="7"/>
        <v>360000</v>
      </c>
      <c r="R11" s="7">
        <f t="shared" si="8"/>
        <v>3800000</v>
      </c>
      <c r="S11" s="7">
        <f t="shared" si="9"/>
        <v>370000</v>
      </c>
      <c r="T11" s="7">
        <f t="shared" si="10"/>
        <v>3900000</v>
      </c>
      <c r="U11" s="7">
        <f t="shared" si="11"/>
        <v>380000</v>
      </c>
      <c r="V11" s="7">
        <f t="shared" si="12"/>
        <v>4000000</v>
      </c>
      <c r="W11" s="7">
        <f t="shared" si="13"/>
        <v>390000</v>
      </c>
      <c r="X11" s="7">
        <f t="shared" si="14"/>
        <v>4100000</v>
      </c>
      <c r="Y11" s="7">
        <f t="shared" si="15"/>
        <v>400000</v>
      </c>
      <c r="Z11" s="7">
        <f t="shared" si="16"/>
        <v>4200000</v>
      </c>
      <c r="AA11" s="7">
        <f t="shared" si="17"/>
        <v>410000</v>
      </c>
      <c r="AB11" s="7">
        <f t="shared" si="18"/>
        <v>4300000</v>
      </c>
      <c r="AC11" s="7">
        <f t="shared" si="19"/>
        <v>420000</v>
      </c>
      <c r="AD11" s="7">
        <f t="shared" si="20"/>
        <v>4400000</v>
      </c>
      <c r="AE11" s="7">
        <f t="shared" si="21"/>
        <v>430000</v>
      </c>
      <c r="AF11" s="7">
        <f t="shared" si="26"/>
        <v>3700000</v>
      </c>
      <c r="AG11" s="2" t="s">
        <v>176</v>
      </c>
      <c r="AH11" s="7">
        <f t="shared" si="27"/>
        <v>360000</v>
      </c>
      <c r="AI11" s="2" t="s">
        <v>117</v>
      </c>
      <c r="AJ11" s="32">
        <f t="shared" si="28"/>
        <v>3340000</v>
      </c>
      <c r="AK11" s="33" t="s">
        <v>121</v>
      </c>
      <c r="AL11" s="31">
        <v>1.3</v>
      </c>
      <c r="AM11" s="31">
        <v>0.3</v>
      </c>
      <c r="AN11" s="7">
        <f t="shared" si="29"/>
        <v>13026</v>
      </c>
      <c r="AO11" s="7" t="s">
        <v>126</v>
      </c>
      <c r="AP11" s="33" t="s">
        <v>121</v>
      </c>
      <c r="AQ11" s="7">
        <v>30</v>
      </c>
      <c r="AR11" s="1">
        <v>3</v>
      </c>
      <c r="AS11" s="7">
        <f t="shared" si="30"/>
        <v>334000</v>
      </c>
      <c r="AT11" s="2" t="s">
        <v>2</v>
      </c>
    </row>
    <row r="12" spans="1:46" x14ac:dyDescent="0.25">
      <c r="B12" s="10" t="s">
        <v>61</v>
      </c>
      <c r="C12" s="10" t="s">
        <v>110</v>
      </c>
      <c r="D12" s="7">
        <v>4100000</v>
      </c>
      <c r="E12" s="7">
        <v>400000</v>
      </c>
      <c r="F12" s="7">
        <f t="shared" si="22"/>
        <v>4200000</v>
      </c>
      <c r="G12" s="7">
        <f t="shared" si="23"/>
        <v>410000</v>
      </c>
      <c r="H12" s="7">
        <f t="shared" si="24"/>
        <v>4300000</v>
      </c>
      <c r="I12" s="7">
        <f t="shared" si="25"/>
        <v>420000</v>
      </c>
      <c r="J12" s="7">
        <f t="shared" si="0"/>
        <v>4400000</v>
      </c>
      <c r="K12" s="7">
        <f t="shared" si="1"/>
        <v>430000</v>
      </c>
      <c r="L12" s="7">
        <f t="shared" si="2"/>
        <v>4500000</v>
      </c>
      <c r="M12" s="7">
        <f t="shared" si="3"/>
        <v>440000</v>
      </c>
      <c r="N12" s="7">
        <f t="shared" si="4"/>
        <v>4600000</v>
      </c>
      <c r="O12" s="7">
        <f t="shared" si="5"/>
        <v>450000</v>
      </c>
      <c r="P12" s="7">
        <f t="shared" si="6"/>
        <v>4700000</v>
      </c>
      <c r="Q12" s="7">
        <f t="shared" si="7"/>
        <v>460000</v>
      </c>
      <c r="R12" s="7">
        <f t="shared" si="8"/>
        <v>4800000</v>
      </c>
      <c r="S12" s="7">
        <f t="shared" si="9"/>
        <v>470000</v>
      </c>
      <c r="T12" s="7">
        <f t="shared" si="10"/>
        <v>4900000</v>
      </c>
      <c r="U12" s="7">
        <f t="shared" si="11"/>
        <v>480000</v>
      </c>
      <c r="V12" s="7">
        <f t="shared" si="12"/>
        <v>5000000</v>
      </c>
      <c r="W12" s="7">
        <f t="shared" si="13"/>
        <v>490000</v>
      </c>
      <c r="X12" s="7">
        <f t="shared" si="14"/>
        <v>5100000</v>
      </c>
      <c r="Y12" s="7">
        <f t="shared" si="15"/>
        <v>500000</v>
      </c>
      <c r="Z12" s="7">
        <f t="shared" si="16"/>
        <v>5200000</v>
      </c>
      <c r="AA12" s="7">
        <f t="shared" si="17"/>
        <v>510000</v>
      </c>
      <c r="AB12" s="7">
        <f t="shared" si="18"/>
        <v>5300000</v>
      </c>
      <c r="AC12" s="7">
        <f t="shared" si="19"/>
        <v>520000</v>
      </c>
      <c r="AD12" s="7">
        <f t="shared" si="20"/>
        <v>5400000</v>
      </c>
      <c r="AE12" s="7">
        <f t="shared" si="21"/>
        <v>530000</v>
      </c>
      <c r="AF12" s="7">
        <f t="shared" si="26"/>
        <v>4700000</v>
      </c>
      <c r="AG12" s="2" t="s">
        <v>177</v>
      </c>
      <c r="AH12" s="7">
        <f t="shared" si="27"/>
        <v>460000</v>
      </c>
      <c r="AI12" s="2" t="s">
        <v>118</v>
      </c>
      <c r="AJ12" s="32">
        <f t="shared" si="28"/>
        <v>4240000</v>
      </c>
      <c r="AK12" s="33" t="s">
        <v>122</v>
      </c>
      <c r="AL12" s="31">
        <v>1.4</v>
      </c>
      <c r="AM12" s="31">
        <v>0.4</v>
      </c>
      <c r="AN12" s="7">
        <f t="shared" si="29"/>
        <v>23744</v>
      </c>
      <c r="AO12" s="7" t="s">
        <v>127</v>
      </c>
      <c r="AP12" s="33" t="s">
        <v>122</v>
      </c>
      <c r="AQ12" s="7">
        <v>40</v>
      </c>
      <c r="AR12" s="1">
        <v>4</v>
      </c>
      <c r="AS12" s="7">
        <f t="shared" si="30"/>
        <v>424000</v>
      </c>
      <c r="AT12" s="2" t="s">
        <v>2</v>
      </c>
    </row>
    <row r="13" spans="1:46" x14ac:dyDescent="0.25">
      <c r="B13" s="10" t="s">
        <v>112</v>
      </c>
      <c r="C13" s="10" t="s">
        <v>111</v>
      </c>
      <c r="D13" s="7">
        <v>5100000</v>
      </c>
      <c r="E13" s="7">
        <v>500000</v>
      </c>
      <c r="F13" s="7">
        <f t="shared" si="22"/>
        <v>5200000</v>
      </c>
      <c r="G13" s="7">
        <f t="shared" si="23"/>
        <v>510000</v>
      </c>
      <c r="H13" s="7">
        <f t="shared" si="24"/>
        <v>5300000</v>
      </c>
      <c r="I13" s="7">
        <f t="shared" si="25"/>
        <v>520000</v>
      </c>
      <c r="J13" s="7">
        <f t="shared" si="0"/>
        <v>5400000</v>
      </c>
      <c r="K13" s="7">
        <f t="shared" si="1"/>
        <v>530000</v>
      </c>
      <c r="L13" s="7">
        <f t="shared" si="2"/>
        <v>5500000</v>
      </c>
      <c r="M13" s="7">
        <f t="shared" si="3"/>
        <v>540000</v>
      </c>
      <c r="N13" s="7">
        <f t="shared" si="4"/>
        <v>5600000</v>
      </c>
      <c r="O13" s="7">
        <f t="shared" si="5"/>
        <v>550000</v>
      </c>
      <c r="P13" s="7">
        <f t="shared" si="6"/>
        <v>5700000</v>
      </c>
      <c r="Q13" s="7">
        <f t="shared" si="7"/>
        <v>560000</v>
      </c>
      <c r="R13" s="7">
        <f t="shared" si="8"/>
        <v>5800000</v>
      </c>
      <c r="S13" s="7">
        <f t="shared" si="9"/>
        <v>570000</v>
      </c>
      <c r="T13" s="7">
        <f t="shared" si="10"/>
        <v>5900000</v>
      </c>
      <c r="U13" s="7">
        <f t="shared" si="11"/>
        <v>580000</v>
      </c>
      <c r="V13" s="7">
        <f t="shared" si="12"/>
        <v>6000000</v>
      </c>
      <c r="W13" s="7">
        <f t="shared" si="13"/>
        <v>590000</v>
      </c>
      <c r="X13" s="7">
        <f t="shared" si="14"/>
        <v>6100000</v>
      </c>
      <c r="Y13" s="7">
        <f t="shared" si="15"/>
        <v>600000</v>
      </c>
      <c r="Z13" s="7">
        <f t="shared" si="16"/>
        <v>6200000</v>
      </c>
      <c r="AA13" s="7">
        <f t="shared" si="17"/>
        <v>610000</v>
      </c>
      <c r="AB13" s="7">
        <f t="shared" si="18"/>
        <v>6300000</v>
      </c>
      <c r="AC13" s="7">
        <f t="shared" si="19"/>
        <v>620000</v>
      </c>
      <c r="AD13" s="7">
        <f t="shared" si="20"/>
        <v>6400000</v>
      </c>
      <c r="AE13" s="7">
        <f t="shared" si="21"/>
        <v>630000</v>
      </c>
      <c r="AF13" s="7">
        <f t="shared" si="26"/>
        <v>5700000</v>
      </c>
      <c r="AG13" s="2" t="s">
        <v>178</v>
      </c>
      <c r="AH13" s="7">
        <f t="shared" si="27"/>
        <v>560000</v>
      </c>
      <c r="AI13" s="2" t="s">
        <v>119</v>
      </c>
      <c r="AJ13" s="32">
        <f t="shared" si="28"/>
        <v>5140000</v>
      </c>
      <c r="AK13" s="33" t="s">
        <v>123</v>
      </c>
      <c r="AL13" s="31">
        <v>1.5</v>
      </c>
      <c r="AM13" s="31">
        <v>0.5</v>
      </c>
      <c r="AN13" s="7">
        <f t="shared" si="29"/>
        <v>38550</v>
      </c>
      <c r="AO13" s="7" t="s">
        <v>128</v>
      </c>
      <c r="AP13" s="33" t="s">
        <v>123</v>
      </c>
      <c r="AQ13" s="7">
        <v>50</v>
      </c>
      <c r="AR13" s="1">
        <v>5</v>
      </c>
      <c r="AS13" s="7">
        <f t="shared" si="30"/>
        <v>514000</v>
      </c>
      <c r="AT13" s="2" t="s">
        <v>2</v>
      </c>
    </row>
    <row r="14" spans="1:46" x14ac:dyDescent="0.25">
      <c r="B14" s="10"/>
      <c r="C14" s="1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AF14" s="7"/>
      <c r="AG14" s="2"/>
      <c r="AH14" s="7"/>
      <c r="AI14" s="2"/>
      <c r="AM14" s="2"/>
      <c r="AN14" s="7"/>
      <c r="AO14" s="2"/>
      <c r="AQ14" s="7"/>
      <c r="AS14" s="7"/>
      <c r="AT14" s="2"/>
    </row>
    <row r="15" spans="1:46" x14ac:dyDescent="0.25">
      <c r="B15" s="10"/>
      <c r="C15" s="10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AF15" s="7"/>
      <c r="AG15" s="2"/>
      <c r="AH15" s="7"/>
      <c r="AI15" s="2"/>
      <c r="AM15" s="2"/>
      <c r="AN15" s="7"/>
      <c r="AO15" s="2"/>
      <c r="AQ15" s="7"/>
      <c r="AS15" s="7"/>
      <c r="AT15" s="2"/>
    </row>
    <row r="16" spans="1:46" x14ac:dyDescent="0.25">
      <c r="B16" s="10"/>
      <c r="C16" s="10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AF16" s="7"/>
      <c r="AG16" s="2"/>
      <c r="AH16" s="7"/>
      <c r="AI16" s="2"/>
      <c r="AM16" s="2"/>
      <c r="AN16" s="7"/>
      <c r="AO16" s="2"/>
      <c r="AQ16" s="7"/>
      <c r="AS16" s="7"/>
      <c r="AT16" s="2"/>
    </row>
  </sheetData>
  <mergeCells count="78">
    <mergeCell ref="J4:K4"/>
    <mergeCell ref="L4:M4"/>
    <mergeCell ref="R4:S4"/>
    <mergeCell ref="X7:Y7"/>
    <mergeCell ref="Z7:AA7"/>
    <mergeCell ref="T4:U4"/>
    <mergeCell ref="V4:W4"/>
    <mergeCell ref="N4:O4"/>
    <mergeCell ref="P4:Q4"/>
    <mergeCell ref="B6:B7"/>
    <mergeCell ref="C6:C7"/>
    <mergeCell ref="D3:E3"/>
    <mergeCell ref="F3:G3"/>
    <mergeCell ref="H3:I3"/>
    <mergeCell ref="D4:E4"/>
    <mergeCell ref="F4:G4"/>
    <mergeCell ref="H4:I4"/>
    <mergeCell ref="B2:B3"/>
    <mergeCell ref="C2:C3"/>
    <mergeCell ref="AL2:AL3"/>
    <mergeCell ref="AM2:AM3"/>
    <mergeCell ref="AJ2:AJ3"/>
    <mergeCell ref="AF2:AF3"/>
    <mergeCell ref="AG2:AG3"/>
    <mergeCell ref="AH2:AH3"/>
    <mergeCell ref="AI2:AI3"/>
    <mergeCell ref="AK2:AK3"/>
    <mergeCell ref="X3:Y3"/>
    <mergeCell ref="Z3:AA3"/>
    <mergeCell ref="AB3:AC3"/>
    <mergeCell ref="AD3:AE3"/>
    <mergeCell ref="J3:K3"/>
    <mergeCell ref="L3:M3"/>
    <mergeCell ref="N3:O3"/>
    <mergeCell ref="P3:Q3"/>
    <mergeCell ref="R3:S3"/>
    <mergeCell ref="T3:U3"/>
    <mergeCell ref="V3:W3"/>
    <mergeCell ref="AD8:AE8"/>
    <mergeCell ref="X4:Y4"/>
    <mergeCell ref="Z4:AA4"/>
    <mergeCell ref="AB4:AC4"/>
    <mergeCell ref="AD4:AE4"/>
    <mergeCell ref="AB8:AC8"/>
    <mergeCell ref="Z8:AA8"/>
    <mergeCell ref="AB7:AC7"/>
    <mergeCell ref="AQ2:AQ3"/>
    <mergeCell ref="AS2:AS3"/>
    <mergeCell ref="AO2:AO3"/>
    <mergeCell ref="AR2:AR3"/>
    <mergeCell ref="AN2:AN3"/>
    <mergeCell ref="AP2:AP3"/>
    <mergeCell ref="P8:Q8"/>
    <mergeCell ref="R8:S8"/>
    <mergeCell ref="T8:U8"/>
    <mergeCell ref="V8:W8"/>
    <mergeCell ref="X8:Y8"/>
    <mergeCell ref="D8:E8"/>
    <mergeCell ref="F8:G8"/>
    <mergeCell ref="H8:I8"/>
    <mergeCell ref="J8:K8"/>
    <mergeCell ref="L8:M8"/>
    <mergeCell ref="A2:A4"/>
    <mergeCell ref="A6:A8"/>
    <mergeCell ref="AF1:AT1"/>
    <mergeCell ref="D1:AE1"/>
    <mergeCell ref="AD7:AE7"/>
    <mergeCell ref="N8:O8"/>
    <mergeCell ref="D7:E7"/>
    <mergeCell ref="L7:M7"/>
    <mergeCell ref="N7:O7"/>
    <mergeCell ref="P7:Q7"/>
    <mergeCell ref="R7:S7"/>
    <mergeCell ref="T7:U7"/>
    <mergeCell ref="F7:G7"/>
    <mergeCell ref="H7:I7"/>
    <mergeCell ref="J7:K7"/>
    <mergeCell ref="V7:W7"/>
  </mergeCells>
  <printOptions gridLine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"/>
  <sheetViews>
    <sheetView workbookViewId="0">
      <pane xSplit="1" ySplit="3" topLeftCell="B4" activePane="bottomRight" state="frozen"/>
      <selection activeCell="D13" sqref="D13"/>
      <selection pane="topRight" activeCell="D13" sqref="D13"/>
      <selection pane="bottomLeft" activeCell="D13" sqref="D13"/>
      <selection pane="bottomRight"/>
    </sheetView>
  </sheetViews>
  <sheetFormatPr defaultColWidth="9.109375" defaultRowHeight="13.2" x14ac:dyDescent="0.25"/>
  <cols>
    <col min="1" max="1" width="16" style="1" customWidth="1"/>
    <col min="2" max="5" width="23.5546875" style="4" customWidth="1"/>
    <col min="6" max="6" width="23.5546875" style="7" customWidth="1"/>
    <col min="7" max="8" width="23.5546875" style="4" customWidth="1"/>
    <col min="9" max="16384" width="9.109375" style="1"/>
  </cols>
  <sheetData>
    <row r="1" spans="1:8" s="13" customFormat="1" x14ac:dyDescent="0.25">
      <c r="A1" s="11" t="s">
        <v>35</v>
      </c>
      <c r="C1" s="12"/>
      <c r="D1" s="12"/>
      <c r="E1" s="12"/>
      <c r="F1" s="12"/>
      <c r="G1" s="12"/>
      <c r="H1" s="12"/>
    </row>
    <row r="2" spans="1:8" ht="55.5" customHeight="1" x14ac:dyDescent="0.25">
      <c r="A2" s="34" t="s">
        <v>85</v>
      </c>
      <c r="B2" s="16" t="s">
        <v>36</v>
      </c>
      <c r="C2" s="16" t="s">
        <v>37</v>
      </c>
      <c r="D2" s="16" t="s">
        <v>38</v>
      </c>
      <c r="E2" s="16" t="s">
        <v>39</v>
      </c>
      <c r="F2" s="24" t="s">
        <v>84</v>
      </c>
      <c r="G2" s="16" t="s">
        <v>0</v>
      </c>
      <c r="H2" s="16" t="s">
        <v>31</v>
      </c>
    </row>
    <row r="3" spans="1:8" s="5" customFormat="1" x14ac:dyDescent="0.25">
      <c r="A3" s="36"/>
      <c r="B3" s="18" t="s">
        <v>54</v>
      </c>
      <c r="C3" s="18" t="s">
        <v>7</v>
      </c>
      <c r="D3" s="18" t="s">
        <v>8</v>
      </c>
      <c r="E3" s="18" t="s">
        <v>9</v>
      </c>
      <c r="F3" s="18" t="s">
        <v>10</v>
      </c>
      <c r="G3" s="18" t="s">
        <v>40</v>
      </c>
      <c r="H3" s="18" t="s">
        <v>41</v>
      </c>
    </row>
    <row r="4" spans="1:8" x14ac:dyDescent="0.25">
      <c r="B4" s="2" t="s">
        <v>129</v>
      </c>
      <c r="C4" s="2" t="s">
        <v>133</v>
      </c>
      <c r="D4" s="2" t="s">
        <v>137</v>
      </c>
      <c r="E4" s="2" t="s">
        <v>141</v>
      </c>
      <c r="F4" s="7">
        <v>1000001</v>
      </c>
      <c r="G4" s="2" t="s">
        <v>145</v>
      </c>
      <c r="H4" s="2" t="s">
        <v>2</v>
      </c>
    </row>
    <row r="5" spans="1:8" x14ac:dyDescent="0.25">
      <c r="B5" s="2" t="s">
        <v>130</v>
      </c>
      <c r="C5" s="2" t="s">
        <v>134</v>
      </c>
      <c r="D5" s="2" t="s">
        <v>138</v>
      </c>
      <c r="E5" s="2" t="s">
        <v>142</v>
      </c>
      <c r="F5" s="7">
        <v>1000002</v>
      </c>
      <c r="G5" s="2" t="s">
        <v>103</v>
      </c>
      <c r="H5" s="2" t="s">
        <v>2</v>
      </c>
    </row>
    <row r="6" spans="1:8" x14ac:dyDescent="0.25">
      <c r="B6" s="2" t="s">
        <v>50</v>
      </c>
      <c r="C6" s="2" t="s">
        <v>49</v>
      </c>
      <c r="D6" s="2" t="s">
        <v>58</v>
      </c>
      <c r="E6" s="2" t="s">
        <v>143</v>
      </c>
      <c r="F6" s="7">
        <v>1000003</v>
      </c>
      <c r="G6" s="2" t="s">
        <v>146</v>
      </c>
      <c r="H6" s="2" t="s">
        <v>2</v>
      </c>
    </row>
    <row r="7" spans="1:8" x14ac:dyDescent="0.25">
      <c r="B7" s="2" t="s">
        <v>131</v>
      </c>
      <c r="C7" s="2" t="s">
        <v>135</v>
      </c>
      <c r="D7" s="2" t="s">
        <v>139</v>
      </c>
      <c r="E7" s="2" t="s">
        <v>59</v>
      </c>
      <c r="F7" s="7">
        <v>1000004</v>
      </c>
      <c r="G7" s="2" t="s">
        <v>147</v>
      </c>
      <c r="H7" s="2" t="s">
        <v>2</v>
      </c>
    </row>
    <row r="8" spans="1:8" x14ac:dyDescent="0.25">
      <c r="B8" s="2" t="s">
        <v>132</v>
      </c>
      <c r="C8" s="2" t="s">
        <v>136</v>
      </c>
      <c r="D8" s="2" t="s">
        <v>140</v>
      </c>
      <c r="E8" s="2" t="s">
        <v>144</v>
      </c>
      <c r="F8" s="7">
        <v>1000005</v>
      </c>
      <c r="G8" s="2" t="s">
        <v>148</v>
      </c>
      <c r="H8" s="2" t="s">
        <v>2</v>
      </c>
    </row>
  </sheetData>
  <mergeCells count="1">
    <mergeCell ref="A2:A3"/>
  </mergeCells>
  <printOptions gridLine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1"/>
  <sheetViews>
    <sheetView tabSelected="1" workbookViewId="0">
      <pane xSplit="1" ySplit="6" topLeftCell="H7" activePane="bottomRight" state="frozen"/>
      <selection activeCell="D13" sqref="D13"/>
      <selection pane="topRight" activeCell="D13" sqref="D13"/>
      <selection pane="bottomLeft" activeCell="D13" sqref="D13"/>
      <selection pane="bottomRight" activeCell="O8" sqref="O8"/>
    </sheetView>
  </sheetViews>
  <sheetFormatPr defaultColWidth="9.109375" defaultRowHeight="13.2" x14ac:dyDescent="0.25"/>
  <cols>
    <col min="1" max="1" width="11.33203125" style="1" customWidth="1"/>
    <col min="2" max="2" width="11" style="4" customWidth="1"/>
    <col min="3" max="3" width="12.33203125" style="4" customWidth="1"/>
    <col min="4" max="4" width="19.5546875" style="4" customWidth="1"/>
    <col min="5" max="5" width="19" style="4" customWidth="1"/>
    <col min="6" max="6" width="18.109375" style="8" customWidth="1"/>
    <col min="7" max="9" width="14.5546875" style="4" customWidth="1"/>
    <col min="10" max="10" width="14.6640625" style="4" customWidth="1"/>
    <col min="11" max="12" width="13.6640625" style="4" customWidth="1"/>
    <col min="13" max="13" width="14.6640625" style="9" customWidth="1"/>
    <col min="14" max="14" width="12.6640625" style="9" customWidth="1"/>
    <col min="15" max="15" width="13.33203125" style="8" customWidth="1"/>
    <col min="16" max="16" width="19.33203125" style="9" customWidth="1"/>
    <col min="17" max="17" width="16.88671875" style="8" customWidth="1"/>
    <col min="18" max="18" width="21.88671875" style="4" customWidth="1"/>
    <col min="19" max="19" width="19.44140625" style="1" customWidth="1"/>
    <col min="20" max="20" width="22.5546875" style="1" customWidth="1"/>
    <col min="21" max="16384" width="9.109375" style="1"/>
  </cols>
  <sheetData>
    <row r="1" spans="1:20" s="13" customFormat="1" x14ac:dyDescent="0.25">
      <c r="A1" s="11" t="s">
        <v>42</v>
      </c>
      <c r="C1" s="12"/>
      <c r="D1" s="12"/>
      <c r="E1" s="12"/>
      <c r="F1" s="14"/>
      <c r="G1" s="12"/>
      <c r="H1" s="12"/>
      <c r="I1" s="12"/>
      <c r="J1" s="12"/>
      <c r="K1" s="12"/>
      <c r="L1" s="12"/>
      <c r="M1" s="15"/>
      <c r="N1" s="15"/>
      <c r="O1" s="14"/>
      <c r="P1" s="15"/>
      <c r="Q1" s="14"/>
      <c r="R1" s="12"/>
    </row>
    <row r="2" spans="1:20" ht="92.4" x14ac:dyDescent="0.25">
      <c r="A2" s="34" t="s">
        <v>79</v>
      </c>
      <c r="B2" s="16" t="s">
        <v>34</v>
      </c>
      <c r="C2" s="16" t="s">
        <v>0</v>
      </c>
      <c r="D2" s="16" t="s">
        <v>43</v>
      </c>
      <c r="E2" s="16" t="s">
        <v>44</v>
      </c>
      <c r="F2" s="22" t="s">
        <v>45</v>
      </c>
      <c r="G2" s="27" t="s">
        <v>104</v>
      </c>
      <c r="H2" s="16" t="s">
        <v>46</v>
      </c>
      <c r="I2" s="16" t="s">
        <v>72</v>
      </c>
      <c r="J2" s="16" t="s">
        <v>17</v>
      </c>
      <c r="K2" s="27" t="s">
        <v>105</v>
      </c>
      <c r="L2" s="24"/>
      <c r="M2" s="27" t="s">
        <v>101</v>
      </c>
      <c r="N2" s="16" t="s">
        <v>22</v>
      </c>
      <c r="O2" s="16" t="s">
        <v>47</v>
      </c>
      <c r="P2" s="29" t="s">
        <v>106</v>
      </c>
      <c r="Q2" s="24"/>
      <c r="R2" s="16" t="s">
        <v>27</v>
      </c>
      <c r="S2" s="22" t="s">
        <v>96</v>
      </c>
      <c r="T2" s="16" t="s">
        <v>31</v>
      </c>
    </row>
    <row r="3" spans="1:20" s="5" customFormat="1" x14ac:dyDescent="0.25">
      <c r="A3" s="36"/>
      <c r="B3" s="18" t="s">
        <v>53</v>
      </c>
      <c r="C3" s="18" t="s">
        <v>54</v>
      </c>
      <c r="D3" s="18" t="s">
        <v>55</v>
      </c>
      <c r="E3" s="18" t="s">
        <v>56</v>
      </c>
      <c r="F3" s="22" t="s">
        <v>7</v>
      </c>
      <c r="G3" s="18" t="s">
        <v>57</v>
      </c>
      <c r="H3" s="18" t="s">
        <v>8</v>
      </c>
      <c r="I3" s="18" t="s">
        <v>52</v>
      </c>
      <c r="J3" s="18" t="s">
        <v>9</v>
      </c>
      <c r="K3" s="18" t="s">
        <v>10</v>
      </c>
      <c r="L3" s="25"/>
      <c r="M3" s="18" t="s">
        <v>11</v>
      </c>
      <c r="N3" s="18" t="s">
        <v>12</v>
      </c>
      <c r="O3" s="18" t="s">
        <v>13</v>
      </c>
      <c r="P3" s="30" t="s">
        <v>14</v>
      </c>
      <c r="Q3" s="25"/>
      <c r="R3" s="18">
        <v>100</v>
      </c>
      <c r="S3" s="22">
        <v>110</v>
      </c>
      <c r="T3" s="18" t="s">
        <v>48</v>
      </c>
    </row>
    <row r="4" spans="1:20" ht="6.75" customHeight="1" x14ac:dyDescent="0.25">
      <c r="B4" s="6"/>
      <c r="C4" s="2"/>
      <c r="D4" s="2"/>
      <c r="E4" s="2"/>
      <c r="F4" s="7"/>
      <c r="G4" s="3"/>
      <c r="H4" s="2"/>
      <c r="I4" s="2"/>
      <c r="J4" s="2"/>
      <c r="K4" s="2"/>
      <c r="L4" s="2"/>
      <c r="M4" s="2"/>
      <c r="N4" s="2"/>
      <c r="O4" s="7"/>
      <c r="P4" s="2"/>
      <c r="Q4" s="7"/>
      <c r="R4" s="2"/>
    </row>
    <row r="5" spans="1:20" ht="92.4" x14ac:dyDescent="0.25">
      <c r="A5" s="34" t="s">
        <v>80</v>
      </c>
      <c r="B5" s="24" t="s">
        <v>34</v>
      </c>
      <c r="C5" s="24" t="s">
        <v>0</v>
      </c>
      <c r="D5" s="24" t="s">
        <v>43</v>
      </c>
      <c r="E5" s="24" t="s">
        <v>44</v>
      </c>
      <c r="F5" s="27" t="s">
        <v>45</v>
      </c>
      <c r="G5" s="24" t="s">
        <v>104</v>
      </c>
      <c r="H5" s="24" t="s">
        <v>46</v>
      </c>
      <c r="I5" s="24" t="s">
        <v>72</v>
      </c>
      <c r="J5" s="24" t="s">
        <v>17</v>
      </c>
      <c r="K5" s="24" t="s">
        <v>105</v>
      </c>
      <c r="L5" s="29" t="s">
        <v>75</v>
      </c>
      <c r="M5" s="24" t="s">
        <v>101</v>
      </c>
      <c r="N5" s="24" t="s">
        <v>22</v>
      </c>
      <c r="O5" s="24" t="s">
        <v>47</v>
      </c>
      <c r="P5" s="29" t="s">
        <v>89</v>
      </c>
      <c r="Q5" s="29" t="s">
        <v>174</v>
      </c>
      <c r="R5" s="24" t="s">
        <v>27</v>
      </c>
      <c r="S5" s="27" t="s">
        <v>107</v>
      </c>
      <c r="T5" s="24" t="s">
        <v>31</v>
      </c>
    </row>
    <row r="6" spans="1:20" x14ac:dyDescent="0.25">
      <c r="A6" s="53"/>
      <c r="B6" s="25" t="s">
        <v>53</v>
      </c>
      <c r="C6" s="25" t="s">
        <v>54</v>
      </c>
      <c r="D6" s="25" t="s">
        <v>55</v>
      </c>
      <c r="E6" s="25" t="s">
        <v>56</v>
      </c>
      <c r="F6" s="22" t="s">
        <v>7</v>
      </c>
      <c r="G6" s="25" t="s">
        <v>57</v>
      </c>
      <c r="H6" s="25" t="s">
        <v>8</v>
      </c>
      <c r="I6" s="25" t="s">
        <v>52</v>
      </c>
      <c r="J6" s="25" t="s">
        <v>9</v>
      </c>
      <c r="K6" s="25" t="s">
        <v>10</v>
      </c>
      <c r="L6" s="30" t="s">
        <v>11</v>
      </c>
      <c r="M6" s="25" t="s">
        <v>12</v>
      </c>
      <c r="N6" s="25" t="s">
        <v>13</v>
      </c>
      <c r="O6" s="22" t="s">
        <v>14</v>
      </c>
      <c r="P6" s="30">
        <v>100</v>
      </c>
      <c r="Q6" s="30">
        <v>110</v>
      </c>
      <c r="R6" s="25">
        <v>120</v>
      </c>
      <c r="S6" s="25">
        <v>130</v>
      </c>
      <c r="T6" s="25" t="s">
        <v>81</v>
      </c>
    </row>
    <row r="7" spans="1:20" x14ac:dyDescent="0.25">
      <c r="B7" s="2" t="s">
        <v>179</v>
      </c>
      <c r="C7" s="2" t="s">
        <v>1</v>
      </c>
      <c r="D7" s="2" t="s">
        <v>50</v>
      </c>
      <c r="E7" s="2" t="s">
        <v>49</v>
      </c>
      <c r="F7" s="7">
        <v>10000000</v>
      </c>
      <c r="G7" s="7">
        <v>100000</v>
      </c>
      <c r="H7" s="2" t="s">
        <v>182</v>
      </c>
      <c r="I7" s="2" t="s">
        <v>156</v>
      </c>
      <c r="J7" s="2" t="s">
        <v>82</v>
      </c>
      <c r="K7" s="2" t="s">
        <v>182</v>
      </c>
      <c r="L7" s="7">
        <f>F7-G7</f>
        <v>9900000</v>
      </c>
      <c r="M7" s="2" t="s">
        <v>164</v>
      </c>
      <c r="N7" s="31">
        <v>1.1000000000000001</v>
      </c>
      <c r="O7" s="2" t="s">
        <v>153</v>
      </c>
      <c r="P7" s="7">
        <f>L7*N7/100</f>
        <v>108900</v>
      </c>
      <c r="Q7" s="7">
        <v>100</v>
      </c>
      <c r="R7" s="2" t="s">
        <v>169</v>
      </c>
      <c r="S7" s="7">
        <v>1000</v>
      </c>
      <c r="T7" s="2" t="s">
        <v>2</v>
      </c>
    </row>
    <row r="8" spans="1:20" x14ac:dyDescent="0.25">
      <c r="B8" s="2" t="s">
        <v>180</v>
      </c>
      <c r="C8" s="2" t="s">
        <v>1</v>
      </c>
      <c r="D8" s="2" t="s">
        <v>50</v>
      </c>
      <c r="E8" s="2" t="s">
        <v>51</v>
      </c>
      <c r="F8" s="7">
        <f>F7+10000000</f>
        <v>20000000</v>
      </c>
      <c r="G8" s="7">
        <f>G7+100000</f>
        <v>200000</v>
      </c>
      <c r="H8" s="2" t="s">
        <v>152</v>
      </c>
      <c r="I8" s="2" t="s">
        <v>157</v>
      </c>
      <c r="J8" s="2" t="s">
        <v>83</v>
      </c>
      <c r="K8" s="2" t="s">
        <v>152</v>
      </c>
      <c r="L8" s="7">
        <f t="shared" ref="L8:L11" si="0">F8-G8</f>
        <v>19800000</v>
      </c>
      <c r="M8" s="2" t="s">
        <v>165</v>
      </c>
      <c r="N8" s="31">
        <v>1.2</v>
      </c>
      <c r="O8" s="2" t="s">
        <v>183</v>
      </c>
      <c r="P8" s="7">
        <f t="shared" ref="P8:P11" si="1">L8*N8/100</f>
        <v>237600</v>
      </c>
      <c r="Q8" s="7">
        <v>200</v>
      </c>
      <c r="R8" s="2" t="s">
        <v>170</v>
      </c>
      <c r="S8" s="7">
        <v>2000</v>
      </c>
      <c r="T8" s="28" t="s">
        <v>2</v>
      </c>
    </row>
    <row r="9" spans="1:20" x14ac:dyDescent="0.25">
      <c r="B9" s="2" t="s">
        <v>181</v>
      </c>
      <c r="C9" s="2" t="s">
        <v>1</v>
      </c>
      <c r="D9" s="2" t="s">
        <v>50</v>
      </c>
      <c r="E9" s="2" t="s">
        <v>149</v>
      </c>
      <c r="F9" s="7">
        <f t="shared" ref="F9:F11" si="2">F8+10000000</f>
        <v>30000000</v>
      </c>
      <c r="G9" s="7">
        <v>100001</v>
      </c>
      <c r="H9" s="2" t="s">
        <v>153</v>
      </c>
      <c r="I9" s="2" t="s">
        <v>158</v>
      </c>
      <c r="J9" s="2" t="s">
        <v>161</v>
      </c>
      <c r="K9" s="2" t="s">
        <v>153</v>
      </c>
      <c r="L9" s="7">
        <f t="shared" si="0"/>
        <v>29899999</v>
      </c>
      <c r="M9" s="2" t="s">
        <v>166</v>
      </c>
      <c r="N9" s="31">
        <v>1.3</v>
      </c>
      <c r="O9" s="2" t="s">
        <v>184</v>
      </c>
      <c r="P9" s="7">
        <f t="shared" si="1"/>
        <v>388699.98700000002</v>
      </c>
      <c r="Q9" s="7">
        <v>300</v>
      </c>
      <c r="R9" s="2" t="s">
        <v>171</v>
      </c>
      <c r="S9" s="7">
        <v>3000</v>
      </c>
      <c r="T9" s="28" t="s">
        <v>2</v>
      </c>
    </row>
    <row r="10" spans="1:20" x14ac:dyDescent="0.25">
      <c r="B10" s="2" t="s">
        <v>179</v>
      </c>
      <c r="C10" s="2" t="s">
        <v>1</v>
      </c>
      <c r="D10" s="2" t="s">
        <v>50</v>
      </c>
      <c r="E10" s="2" t="s">
        <v>150</v>
      </c>
      <c r="F10" s="7">
        <f t="shared" si="2"/>
        <v>40000000</v>
      </c>
      <c r="G10" s="7">
        <f t="shared" ref="G10" si="3">G9+100000</f>
        <v>200001</v>
      </c>
      <c r="H10" s="2" t="s">
        <v>154</v>
      </c>
      <c r="I10" s="2" t="s">
        <v>159</v>
      </c>
      <c r="J10" s="2" t="s">
        <v>162</v>
      </c>
      <c r="K10" s="2" t="s">
        <v>154</v>
      </c>
      <c r="L10" s="7">
        <f t="shared" si="0"/>
        <v>39799999</v>
      </c>
      <c r="M10" s="2" t="s">
        <v>167</v>
      </c>
      <c r="N10" s="31">
        <v>1.4</v>
      </c>
      <c r="O10" s="2" t="s">
        <v>185</v>
      </c>
      <c r="P10" s="7">
        <f t="shared" si="1"/>
        <v>557199.98599999992</v>
      </c>
      <c r="Q10" s="7">
        <v>400</v>
      </c>
      <c r="R10" s="2" t="s">
        <v>172</v>
      </c>
      <c r="S10" s="7">
        <v>4000</v>
      </c>
      <c r="T10" s="28" t="s">
        <v>2</v>
      </c>
    </row>
    <row r="11" spans="1:20" x14ac:dyDescent="0.25">
      <c r="B11" s="2" t="s">
        <v>179</v>
      </c>
      <c r="C11" s="2" t="s">
        <v>1</v>
      </c>
      <c r="D11" s="2" t="s">
        <v>50</v>
      </c>
      <c r="E11" s="2" t="s">
        <v>151</v>
      </c>
      <c r="F11" s="7">
        <f t="shared" si="2"/>
        <v>50000000</v>
      </c>
      <c r="G11" s="7">
        <v>100002</v>
      </c>
      <c r="H11" s="2" t="s">
        <v>155</v>
      </c>
      <c r="I11" s="2" t="s">
        <v>160</v>
      </c>
      <c r="J11" s="2" t="s">
        <v>163</v>
      </c>
      <c r="K11" s="2" t="s">
        <v>155</v>
      </c>
      <c r="L11" s="7">
        <f t="shared" si="0"/>
        <v>49899998</v>
      </c>
      <c r="M11" s="2" t="s">
        <v>168</v>
      </c>
      <c r="N11" s="31">
        <v>1.5</v>
      </c>
      <c r="O11" s="2" t="s">
        <v>186</v>
      </c>
      <c r="P11" s="7">
        <f t="shared" si="1"/>
        <v>748499.97</v>
      </c>
      <c r="Q11" s="7">
        <v>500</v>
      </c>
      <c r="R11" s="2" t="s">
        <v>173</v>
      </c>
      <c r="S11" s="7">
        <v>5000</v>
      </c>
      <c r="T11" s="28" t="s">
        <v>2</v>
      </c>
    </row>
  </sheetData>
  <mergeCells count="2">
    <mergeCell ref="A2:A3"/>
    <mergeCell ref="A5:A6"/>
  </mergeCells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2</vt:lpstr>
      <vt:lpstr>Раздел 2.1</vt:lpstr>
      <vt:lpstr>Раздел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Денисов</dc:creator>
  <cp:lastModifiedBy>Пономарёва</cp:lastModifiedBy>
  <dcterms:created xsi:type="dcterms:W3CDTF">2018-05-29T07:17:52Z</dcterms:created>
  <dcterms:modified xsi:type="dcterms:W3CDTF">2018-06-25T12:15:56Z</dcterms:modified>
</cp:coreProperties>
</file>